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еп экономики\_Общая папка\OtdelBP\2018_общая структура\Бизнес-планирование\Факт\Сайт\9 месяцев\"/>
    </mc:Choice>
  </mc:AlternateContent>
  <bookViews>
    <workbookView xWindow="0" yWindow="0" windowWidth="25200" windowHeight="1132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U10" i="1"/>
  <c r="U9" i="1"/>
  <c r="U8" i="1"/>
  <c r="U11" i="1" s="1"/>
  <c r="U13" i="1" s="1"/>
  <c r="U7" i="1"/>
  <c r="U6" i="1"/>
  <c r="T12" i="1"/>
  <c r="T10" i="1"/>
  <c r="T9" i="1"/>
  <c r="T8" i="1"/>
  <c r="T7" i="1"/>
  <c r="T6" i="1"/>
  <c r="S12" i="1" l="1"/>
  <c r="S10" i="1"/>
  <c r="S9" i="1"/>
  <c r="S8" i="1"/>
  <c r="S7" i="1"/>
  <c r="S6" i="1"/>
  <c r="R12" i="1"/>
  <c r="R10" i="1"/>
  <c r="R9" i="1"/>
  <c r="R8" i="1"/>
  <c r="R7" i="1"/>
  <c r="R6" i="1"/>
  <c r="T11" i="1" l="1"/>
  <c r="T13" i="1" s="1"/>
  <c r="S11" i="1" l="1"/>
  <c r="S13" i="1" s="1"/>
  <c r="Q12" i="1"/>
  <c r="Q10" i="1"/>
  <c r="Q9" i="1"/>
  <c r="Q8" i="1"/>
  <c r="Q7" i="1"/>
  <c r="Q6" i="1"/>
  <c r="P12" i="1"/>
  <c r="P10" i="1"/>
  <c r="P9" i="1"/>
  <c r="P8" i="1"/>
  <c r="P7" i="1"/>
  <c r="P6" i="1"/>
  <c r="O12" i="1"/>
  <c r="N12" i="1"/>
  <c r="O10" i="1"/>
  <c r="N10" i="1"/>
  <c r="O9" i="1"/>
  <c r="N9" i="1"/>
  <c r="O8" i="1"/>
  <c r="N8" i="1"/>
  <c r="O7" i="1"/>
  <c r="N7" i="1"/>
  <c r="O6" i="1"/>
  <c r="N6" i="1"/>
  <c r="P11" i="1" l="1"/>
  <c r="P13" i="1" s="1"/>
  <c r="Q11" i="1"/>
  <c r="Q13" i="1" s="1"/>
  <c r="O11" i="1"/>
  <c r="O13" i="1" s="1"/>
  <c r="N11" i="1" l="1"/>
  <c r="N13" i="1" s="1"/>
  <c r="M12" i="1"/>
  <c r="M10" i="1"/>
  <c r="M9" i="1"/>
  <c r="M8" i="1"/>
  <c r="M7" i="1"/>
  <c r="M6" i="1"/>
  <c r="M11" i="1" l="1"/>
  <c r="M13" i="1" s="1"/>
  <c r="R11" i="1" l="1"/>
  <c r="L12" i="1"/>
  <c r="K12" i="1"/>
  <c r="L10" i="1"/>
  <c r="K10" i="1"/>
  <c r="L9" i="1"/>
  <c r="K9" i="1"/>
  <c r="L8" i="1"/>
  <c r="K8" i="1"/>
  <c r="L7" i="1"/>
  <c r="K7" i="1"/>
  <c r="L6" i="1"/>
  <c r="K6" i="1"/>
  <c r="R13" i="1" l="1"/>
  <c r="L11" i="1"/>
  <c r="L13" i="1" s="1"/>
  <c r="K11" i="1"/>
  <c r="K13" i="1" s="1"/>
</calcChain>
</file>

<file path=xl/sharedStrings.xml><?xml version="1.0" encoding="utf-8"?>
<sst xmlns="http://schemas.openxmlformats.org/spreadsheetml/2006/main" count="30" uniqueCount="30">
  <si>
    <t>Наименование статей прибылей и убытков</t>
  </si>
  <si>
    <t>Выручка от реализации за вычетом НДС</t>
  </si>
  <si>
    <t>Себестоимость проданных услуг</t>
  </si>
  <si>
    <t>Валовая прибыль</t>
  </si>
  <si>
    <t>Сальдо прочих доходов и расходов</t>
  </si>
  <si>
    <t>Прибыль (убыток) до налогообложения</t>
  </si>
  <si>
    <t>Налог на прибыль</t>
  </si>
  <si>
    <t>Чистая прибыль (убыток) отчетного периода</t>
  </si>
  <si>
    <t xml:space="preserve">1 квартал 2014 года факт </t>
  </si>
  <si>
    <t xml:space="preserve">2 квартал 2014 года факт </t>
  </si>
  <si>
    <t xml:space="preserve">3 квартал 2014 года факт </t>
  </si>
  <si>
    <t>тыс. рублей</t>
  </si>
  <si>
    <t>1 квартал 2015 года факт</t>
  </si>
  <si>
    <t>2 квартал 2015 года факт</t>
  </si>
  <si>
    <t>3 квартал 2015 года факт</t>
  </si>
  <si>
    <t>4 квартал 2015 года факт</t>
  </si>
  <si>
    <t>1 квартал 2016 года факт</t>
  </si>
  <si>
    <t>2 квартал 2016 года факт</t>
  </si>
  <si>
    <t>3 квартал 2016 года факт</t>
  </si>
  <si>
    <t>4 квартал 2016 года факт</t>
  </si>
  <si>
    <t>Управленческие, коммерческие расходы</t>
  </si>
  <si>
    <t>1 квартал 2017 года факт</t>
  </si>
  <si>
    <t>2 квартал 2017 года факт</t>
  </si>
  <si>
    <t>3 квартал 2017 года факт</t>
  </si>
  <si>
    <t>4 квартал 2017 года факт</t>
  </si>
  <si>
    <t>1 квартал 2018 года факт</t>
  </si>
  <si>
    <t>2 квартал 2018 года факт</t>
  </si>
  <si>
    <t>3 квартал 2018 года факт</t>
  </si>
  <si>
    <t>4 квартал 2018 года прогноз</t>
  </si>
  <si>
    <t>Прогноз финансовых результатов на 4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</si>
</sst>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  <font>
      <b/>
      <sz val="12"/>
      <color theme="0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6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105;&#1090;_4&#1082;&#1074;_&#1052;&#1056;&#1057;&#1050;%20&#1070;&#1075;&#1072;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7_&#1086;&#1073;&#1097;&#1072;&#1103;%20&#1089;&#1090;&#1088;&#1091;&#1082;&#1090;&#1091;&#1088;&#1072;/&#1041;&#1080;&#1079;&#1085;&#1077;&#1089;-&#1087;&#1083;&#1072;&#1085;&#1080;&#1088;&#1086;&#1074;&#1072;&#1085;&#1080;&#1077;/&#1060;&#1072;&#1082;&#1090;/4%20&#1082;&#1074;&#1072;&#1088;&#1090;&#1072;&#1083;/&#1054;&#1090;&#1095;&#1077;&#1090;_4&#1082;&#1074;_&#1052;&#1056;&#1057;&#1050;%20&#1070;&#1075;&#1072;_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2%20&#1082;&#1074;&#1072;&#1088;&#1090;&#1072;&#1083;/&#1054;&#1090;&#1095;&#1105;&#1090;_2&#1082;&#1074;_&#1052;&#1056;&#1057;&#1050;%20&#1070;&#1075;&#1072;_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%20&#1101;&#1082;&#1086;&#1085;&#1086;&#1084;&#1080;&#1082;&#1080;/_&#1054;&#1073;&#1097;&#1072;&#1103;%20&#1087;&#1072;&#1087;&#1082;&#1072;/OtdelBP/2018_&#1086;&#1073;&#1097;&#1072;&#1103;%20&#1089;&#1090;&#1088;&#1091;&#1082;&#1090;&#1091;&#1088;&#1072;/&#1041;&#1080;&#1079;&#1085;&#1077;&#1089;-&#1087;&#1083;&#1072;&#1085;&#1080;&#1088;&#1086;&#1074;&#1072;&#1085;&#1080;&#1077;/&#1060;&#1072;&#1082;&#1090;/3%20&#1082;&#1074;&#1072;&#1088;&#1090;&#1072;&#1083;/&#1054;&#1090;&#1095;&#1105;&#1090;_3&#1082;&#1074;_&#1052;&#1056;&#1057;&#1050;%20&#1070;&#1075;&#1072;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2">
          <cell r="N12">
            <v>8810409.1163623668</v>
          </cell>
          <cell r="V12">
            <v>7065827.555038142</v>
          </cell>
          <cell r="X12">
            <v>7745751.5335569791</v>
          </cell>
        </row>
        <row r="18">
          <cell r="V18">
            <v>-5887827.9783900008</v>
          </cell>
          <cell r="X18">
            <v>-6136500.3880000021</v>
          </cell>
        </row>
        <row r="24">
          <cell r="V24">
            <v>1177999.5766481422</v>
          </cell>
          <cell r="X24">
            <v>1609251.1455569782</v>
          </cell>
        </row>
        <row r="31">
          <cell r="V31">
            <v>-155893.48958655252</v>
          </cell>
          <cell r="X31">
            <v>-144794.57803</v>
          </cell>
        </row>
        <row r="33">
          <cell r="V33">
            <v>22718.846610000001</v>
          </cell>
          <cell r="X33">
            <v>27113.175329999998</v>
          </cell>
        </row>
        <row r="34">
          <cell r="V34">
            <v>-683424.89154999994</v>
          </cell>
          <cell r="X34">
            <v>-720707.31624000007</v>
          </cell>
        </row>
        <row r="35">
          <cell r="V35">
            <v>3172.1052500000001</v>
          </cell>
          <cell r="X35">
            <v>125.97979000000001</v>
          </cell>
        </row>
        <row r="36">
          <cell r="V36">
            <v>1503563.82752</v>
          </cell>
          <cell r="X36">
            <v>798513.15992999997</v>
          </cell>
        </row>
        <row r="38">
          <cell r="V38">
            <v>-2961093.19019</v>
          </cell>
          <cell r="X38">
            <v>-928308.97456999996</v>
          </cell>
        </row>
        <row r="45">
          <cell r="V45">
            <v>454880.50861000002</v>
          </cell>
          <cell r="X45">
            <v>3134.7867800000204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ПО МЭППИНГУ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Проверки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14. Снижение ОР"/>
      <sheetName val="Сценарные условия"/>
      <sheetName val="Лист1"/>
    </sheetNames>
    <sheetDataSet>
      <sheetData sheetId="0"/>
      <sheetData sheetId="1"/>
      <sheetData sheetId="2"/>
      <sheetData sheetId="3"/>
      <sheetData sheetId="4">
        <row r="23">
          <cell r="K23">
            <v>121.83999999999999</v>
          </cell>
        </row>
      </sheetData>
      <sheetData sheetId="5"/>
      <sheetData sheetId="6">
        <row r="21">
          <cell r="L21">
            <v>414407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5">
          <cell r="O15">
            <v>26445786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13">
          <cell r="T13">
            <v>5.1200000000000002E-2</v>
          </cell>
        </row>
      </sheetData>
      <sheetData sheetId="21">
        <row r="13">
          <cell r="T13">
            <v>937613.42558873002</v>
          </cell>
        </row>
      </sheetData>
      <sheetData sheetId="22">
        <row r="12">
          <cell r="T12">
            <v>924.84320299999979</v>
          </cell>
        </row>
      </sheetData>
      <sheetData sheetId="23">
        <row r="18">
          <cell r="T18">
            <v>3730.25</v>
          </cell>
        </row>
      </sheetData>
      <sheetData sheetId="24">
        <row r="13">
          <cell r="T13">
            <v>872436.23651604995</v>
          </cell>
        </row>
      </sheetData>
      <sheetData sheetId="25">
        <row r="19">
          <cell r="T19">
            <v>23800909</v>
          </cell>
        </row>
      </sheetData>
      <sheetData sheetId="26">
        <row r="12">
          <cell r="F12">
            <v>28891510.596768901</v>
          </cell>
          <cell r="Z12">
            <v>8647358.4859991614</v>
          </cell>
        </row>
        <row r="18">
          <cell r="Z18">
            <v>-8015504.7609999999</v>
          </cell>
        </row>
        <row r="24">
          <cell r="Z24">
            <v>631853.7249991612</v>
          </cell>
        </row>
        <row r="31">
          <cell r="Z31">
            <v>-260082.40163344741</v>
          </cell>
        </row>
        <row r="33">
          <cell r="Z33">
            <v>19178.995629999998</v>
          </cell>
        </row>
        <row r="34">
          <cell r="Z34">
            <v>-706330.80130999989</v>
          </cell>
        </row>
        <row r="36">
          <cell r="Z36">
            <v>1857245.8537899998</v>
          </cell>
        </row>
        <row r="38">
          <cell r="Z38">
            <v>-2388150.9558700006</v>
          </cell>
        </row>
        <row r="45">
          <cell r="Z45">
            <v>-57979.929640000046</v>
          </cell>
        </row>
      </sheetData>
      <sheetData sheetId="27">
        <row r="11">
          <cell r="H11">
            <v>28339825.207000002</v>
          </cell>
        </row>
      </sheetData>
      <sheetData sheetId="28">
        <row r="27">
          <cell r="H27">
            <v>0</v>
          </cell>
        </row>
      </sheetData>
      <sheetData sheetId="29">
        <row r="15">
          <cell r="H15">
            <v>2794998.4003621591</v>
          </cell>
        </row>
      </sheetData>
      <sheetData sheetId="30">
        <row r="19">
          <cell r="BO19">
            <v>34740190.293119997</v>
          </cell>
        </row>
      </sheetData>
      <sheetData sheetId="31">
        <row r="14">
          <cell r="G14">
            <v>6</v>
          </cell>
        </row>
      </sheetData>
      <sheetData sheetId="32">
        <row r="11">
          <cell r="F11">
            <v>21932331.467999998</v>
          </cell>
        </row>
      </sheetData>
      <sheetData sheetId="33">
        <row r="10">
          <cell r="H10">
            <v>24825800.307999995</v>
          </cell>
        </row>
      </sheetData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T12">
            <v>35144452.207303919</v>
          </cell>
          <cell r="U12">
            <v>8617942.0909993537</v>
          </cell>
          <cell r="V12">
            <v>7975243.9448598949</v>
          </cell>
          <cell r="X12">
            <v>8945026.8561663218</v>
          </cell>
          <cell r="Z12">
            <v>9606239.3152783513</v>
          </cell>
        </row>
        <row r="18">
          <cell r="U18">
            <v>-7604885.3159999996</v>
          </cell>
          <cell r="V18">
            <v>-6364139.4219999993</v>
          </cell>
          <cell r="X18">
            <v>-6358063.8810000019</v>
          </cell>
          <cell r="Z18">
            <v>-8302920.585</v>
          </cell>
        </row>
        <row r="24">
          <cell r="U24">
            <v>1013056.774999354</v>
          </cell>
          <cell r="V24">
            <v>1611104.5228598949</v>
          </cell>
          <cell r="X24">
            <v>2586962.9751663203</v>
          </cell>
          <cell r="Z24">
            <v>1303318.7302783513</v>
          </cell>
        </row>
        <row r="30">
          <cell r="U30">
            <v>-5977.5770000000002</v>
          </cell>
          <cell r="V30">
            <v>-7942.9642700000004</v>
          </cell>
          <cell r="X30">
            <v>-6093.756049999999</v>
          </cell>
          <cell r="Z30">
            <v>-6219.9375300000029</v>
          </cell>
        </row>
        <row r="31">
          <cell r="U31">
            <v>-179621.25700000001</v>
          </cell>
          <cell r="V31">
            <v>-164106.40299999999</v>
          </cell>
          <cell r="X31">
            <v>-149714.01281000004</v>
          </cell>
          <cell r="Z31">
            <v>-244688.19499999995</v>
          </cell>
        </row>
        <row r="33">
          <cell r="U33">
            <v>12178.70795</v>
          </cell>
          <cell r="V33">
            <v>15491.09073</v>
          </cell>
          <cell r="X33">
            <v>17359.114699999998</v>
          </cell>
          <cell r="Z33">
            <v>16317.088449999999</v>
          </cell>
        </row>
        <row r="34">
          <cell r="U34">
            <v>-699710.20066000009</v>
          </cell>
          <cell r="V34">
            <v>-713182.54903999995</v>
          </cell>
          <cell r="X34">
            <v>-594831.97123000002</v>
          </cell>
          <cell r="Z34">
            <v>-1062606.9008299999</v>
          </cell>
        </row>
        <row r="35">
          <cell r="U35">
            <v>0</v>
          </cell>
          <cell r="V35">
            <v>147.24442999999999</v>
          </cell>
          <cell r="X35">
            <v>0.26999000000000001</v>
          </cell>
          <cell r="Z35">
            <v>0</v>
          </cell>
        </row>
        <row r="36">
          <cell r="U36">
            <v>973036.01770000008</v>
          </cell>
          <cell r="V36">
            <v>1792675.1762500005</v>
          </cell>
          <cell r="X36">
            <v>844673.56679000007</v>
          </cell>
          <cell r="Z36">
            <v>253756.00138000003</v>
          </cell>
        </row>
        <row r="38">
          <cell r="U38">
            <v>-1190351.2625599999</v>
          </cell>
          <cell r="V38">
            <v>-2416098.4855799996</v>
          </cell>
          <cell r="X38">
            <v>-1192279.44423</v>
          </cell>
          <cell r="Z38">
            <v>-1171388.1231900002</v>
          </cell>
        </row>
        <row r="45">
          <cell r="U45">
            <v>100111.38574</v>
          </cell>
          <cell r="V45">
            <v>-114489.73878000001</v>
          </cell>
          <cell r="X45">
            <v>-23760.935090000043</v>
          </cell>
          <cell r="Z45">
            <v>-85686.577349999978</v>
          </cell>
        </row>
      </sheetData>
      <sheetData sheetId="26">
        <row r="13">
          <cell r="T13">
            <v>300996.90599999996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L12">
            <v>8509884.4087154455</v>
          </cell>
          <cell r="U12">
            <v>9530942.3105597105</v>
          </cell>
          <cell r="V12">
            <v>8255312.8837948106</v>
          </cell>
        </row>
        <row r="18">
          <cell r="U18">
            <v>-7966971.745000001</v>
          </cell>
          <cell r="V18">
            <v>-6730555.3270000005</v>
          </cell>
        </row>
        <row r="24">
          <cell r="U24">
            <v>1563970.5655597094</v>
          </cell>
          <cell r="V24">
            <v>1524757.5567948103</v>
          </cell>
        </row>
        <row r="30">
          <cell r="U30">
            <v>-5403.9303500000005</v>
          </cell>
          <cell r="V30">
            <v>-5527.0831700000008</v>
          </cell>
        </row>
        <row r="31">
          <cell r="U31">
            <v>-158204.16500000001</v>
          </cell>
          <cell r="V31">
            <v>-161064.71300000005</v>
          </cell>
        </row>
        <row r="33">
          <cell r="U33">
            <v>7857.2556299999997</v>
          </cell>
          <cell r="V33">
            <v>9364.98488</v>
          </cell>
        </row>
        <row r="34">
          <cell r="U34">
            <v>-657548.14088000008</v>
          </cell>
          <cell r="V34">
            <v>-623870.59635999997</v>
          </cell>
        </row>
        <row r="35">
          <cell r="V35">
            <v>1013.66061</v>
          </cell>
        </row>
        <row r="36">
          <cell r="U36">
            <v>335676.26773999992</v>
          </cell>
          <cell r="V36">
            <v>1674867.9657200002</v>
          </cell>
        </row>
        <row r="38">
          <cell r="U38">
            <v>-516428.08888000005</v>
          </cell>
          <cell r="V38">
            <v>-1723626.4789499999</v>
          </cell>
        </row>
        <row r="45">
          <cell r="U45">
            <v>-128240.09293</v>
          </cell>
          <cell r="V45">
            <v>-173572.54401999997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Проверки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одержание - расшир.формат"/>
      <sheetName val="Содержание - агрегир. формат"/>
      <sheetName val="Титул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9.1. Смета затрат"/>
      <sheetName val="9.2. Прочие ДиР"/>
      <sheetName val="10. БДР"/>
      <sheetName val="11.БДДС (ДПН)"/>
      <sheetName val="12.Прогнозный баланс"/>
      <sheetName val="13.ПУЭ"/>
      <sheetName val="Сценарные условия"/>
      <sheetName val="14. Снижение ОР"/>
      <sheetName val="Лист1"/>
      <sheetName val="Расчет 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2">
          <cell r="N12">
            <v>9459529.3665238433</v>
          </cell>
          <cell r="X12">
            <v>8977601.8621487711</v>
          </cell>
        </row>
        <row r="18">
          <cell r="N18">
            <v>-8692628.7449999973</v>
          </cell>
          <cell r="X18">
            <v>-6949240.477</v>
          </cell>
        </row>
        <row r="24">
          <cell r="N24">
            <v>766900.62152384385</v>
          </cell>
          <cell r="X24">
            <v>2028361.3851487711</v>
          </cell>
        </row>
        <row r="30">
          <cell r="N30">
            <v>-7032.2769999999982</v>
          </cell>
          <cell r="X30">
            <v>-5549.5250799999994</v>
          </cell>
        </row>
        <row r="31">
          <cell r="N31">
            <v>-253163.34500000003</v>
          </cell>
          <cell r="X31">
            <v>-160878.39700000003</v>
          </cell>
        </row>
        <row r="33">
          <cell r="N33">
            <v>8944.9999700000008</v>
          </cell>
          <cell r="X33">
            <v>17192.172849999999</v>
          </cell>
        </row>
        <row r="34">
          <cell r="N34">
            <v>-495103.73699999996</v>
          </cell>
          <cell r="X34">
            <v>-614875.59004000004</v>
          </cell>
        </row>
        <row r="35">
          <cell r="N35">
            <v>0</v>
          </cell>
          <cell r="X35">
            <v>0</v>
          </cell>
        </row>
        <row r="36">
          <cell r="N36">
            <v>1099267.7671000001</v>
          </cell>
          <cell r="X36">
            <v>259134.73358000006</v>
          </cell>
        </row>
        <row r="38">
          <cell r="N38">
            <v>-1478709.6329399999</v>
          </cell>
          <cell r="X38">
            <v>-1188916.4428900001</v>
          </cell>
        </row>
        <row r="45">
          <cell r="N45">
            <v>16864.045215788421</v>
          </cell>
          <cell r="X45">
            <v>-184637.06135000012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"/>
  <sheetViews>
    <sheetView tabSelected="1" view="pageBreakPreview" zoomScale="60" zoomScaleNormal="100" workbookViewId="0">
      <pane xSplit="2" ySplit="5" topLeftCell="F6" activePane="bottomRight" state="frozen"/>
      <selection pane="topRight" activeCell="C1" sqref="C1"/>
      <selection pane="bottomLeft" activeCell="A6" sqref="A6"/>
      <selection pane="bottomRight" activeCell="T2" sqref="T2"/>
    </sheetView>
  </sheetViews>
  <sheetFormatPr defaultRowHeight="15.75" customHeight="1" x14ac:dyDescent="0.25"/>
  <cols>
    <col min="1" max="1" width="0" hidden="1" customWidth="1"/>
    <col min="2" max="2" width="44.140625" customWidth="1"/>
    <col min="3" max="12" width="16.7109375" hidden="1" customWidth="1"/>
    <col min="13" max="21" width="16.7109375" customWidth="1"/>
  </cols>
  <sheetData>
    <row r="2" spans="2:21" ht="15.75" customHeight="1" x14ac:dyDescent="0.3">
      <c r="B2" s="1" t="s">
        <v>29</v>
      </c>
      <c r="T2" s="7"/>
    </row>
    <row r="3" spans="2:21" ht="15.75" customHeight="1" x14ac:dyDescent="0.25">
      <c r="P3" s="6"/>
      <c r="Q3" s="6"/>
      <c r="R3" s="6"/>
      <c r="S3" s="6"/>
      <c r="T3" s="6"/>
      <c r="U3" s="6"/>
    </row>
    <row r="4" spans="2:21" ht="15.75" customHeight="1" x14ac:dyDescent="0.25">
      <c r="U4" t="s">
        <v>11</v>
      </c>
    </row>
    <row r="5" spans="2:21" ht="30.75" customHeight="1" x14ac:dyDescent="0.25">
      <c r="B5" s="2" t="s">
        <v>0</v>
      </c>
      <c r="C5" s="3" t="s">
        <v>8</v>
      </c>
      <c r="D5" s="3" t="s">
        <v>9</v>
      </c>
      <c r="E5" s="3" t="s">
        <v>10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21</v>
      </c>
      <c r="O5" s="3" t="s">
        <v>22</v>
      </c>
      <c r="P5" s="3" t="s">
        <v>23</v>
      </c>
      <c r="Q5" s="3" t="s">
        <v>24</v>
      </c>
      <c r="R5" s="3" t="s">
        <v>25</v>
      </c>
      <c r="S5" s="3" t="s">
        <v>26</v>
      </c>
      <c r="T5" s="3" t="s">
        <v>27</v>
      </c>
      <c r="U5" s="3" t="s">
        <v>28</v>
      </c>
    </row>
    <row r="6" spans="2:21" ht="30.75" customHeight="1" x14ac:dyDescent="0.25">
      <c r="B6" s="4" t="s">
        <v>1</v>
      </c>
      <c r="C6" s="5">
        <v>7415071.9274540739</v>
      </c>
      <c r="D6" s="5">
        <v>6748777.5012426944</v>
      </c>
      <c r="E6" s="5">
        <v>6955530.0134636099</v>
      </c>
      <c r="F6" s="5">
        <v>7587575.9011465423</v>
      </c>
      <c r="G6" s="5">
        <v>6774582.8372062333</v>
      </c>
      <c r="H6" s="5">
        <v>7573610.4507015487</v>
      </c>
      <c r="I6" s="5">
        <v>8429264.2031008843</v>
      </c>
      <c r="J6" s="5">
        <v>7955202.2650504252</v>
      </c>
      <c r="K6" s="5">
        <f>'[1]8.ОФР'!$V$12</f>
        <v>7065827.555038142</v>
      </c>
      <c r="L6" s="5">
        <f>'[1]8.ОФР'!$X$12</f>
        <v>7745751.5335569791</v>
      </c>
      <c r="M6" s="5">
        <f>'[2]8.ОФР'!$Z$12</f>
        <v>8647358.4859991614</v>
      </c>
      <c r="N6" s="5">
        <f>'[3]8.ОФР'!$U$12</f>
        <v>8617942.0909993537</v>
      </c>
      <c r="O6" s="5">
        <f>'[3]8.ОФР'!$V$12</f>
        <v>7975243.9448598949</v>
      </c>
      <c r="P6" s="5">
        <f>'[3]8.ОФР'!$X$12</f>
        <v>8945026.8561663218</v>
      </c>
      <c r="Q6" s="5">
        <f>'[3]8.ОФР'!$Z$12</f>
        <v>9606239.3152783513</v>
      </c>
      <c r="R6" s="5">
        <f>'[4]8.ОФР'!$U$12</f>
        <v>9530942.3105597105</v>
      </c>
      <c r="S6" s="5">
        <f>'[4]8.ОФР'!$V$12</f>
        <v>8255312.8837948106</v>
      </c>
      <c r="T6" s="5">
        <f>'[5]8.ОФР'!$X$12</f>
        <v>8977601.8621487711</v>
      </c>
      <c r="U6" s="5">
        <f>'[5]8.ОФР'!$N$12</f>
        <v>9459529.3665238433</v>
      </c>
    </row>
    <row r="7" spans="2:21" ht="30.75" customHeight="1" x14ac:dyDescent="0.25">
      <c r="B7" s="4" t="s">
        <v>2</v>
      </c>
      <c r="C7" s="5">
        <v>6272438.2090000007</v>
      </c>
      <c r="D7" s="5">
        <v>5284300.6209999993</v>
      </c>
      <c r="E7" s="5">
        <v>5451575.807</v>
      </c>
      <c r="F7" s="5">
        <v>6554039.8989999993</v>
      </c>
      <c r="G7" s="5">
        <v>5764208.5360000012</v>
      </c>
      <c r="H7" s="5">
        <v>5718402.4560000002</v>
      </c>
      <c r="I7" s="5">
        <v>7417705.2270000009</v>
      </c>
      <c r="J7" s="5">
        <v>7072184.273</v>
      </c>
      <c r="K7" s="5">
        <f>'[1]8.ОФР'!$V$18*-1</f>
        <v>5887827.9783900008</v>
      </c>
      <c r="L7" s="5">
        <f>'[1]8.ОФР'!$X$18*-1</f>
        <v>6136500.3880000021</v>
      </c>
      <c r="M7" s="5">
        <f>'[2]8.ОФР'!$Z$18*-1</f>
        <v>8015504.7609999999</v>
      </c>
      <c r="N7" s="5">
        <f>'[3]8.ОФР'!$U$18*-1</f>
        <v>7604885.3159999996</v>
      </c>
      <c r="O7" s="5">
        <f>'[3]8.ОФР'!$V$18*-1</f>
        <v>6364139.4219999993</v>
      </c>
      <c r="P7" s="5">
        <f>'[3]8.ОФР'!$X$18*-1</f>
        <v>6358063.8810000019</v>
      </c>
      <c r="Q7" s="5">
        <f>'[3]8.ОФР'!$Z$18*-1</f>
        <v>8302920.585</v>
      </c>
      <c r="R7" s="5">
        <f>'[4]8.ОФР'!$U$18*-1</f>
        <v>7966971.745000001</v>
      </c>
      <c r="S7" s="5">
        <f>'[4]8.ОФР'!$V$18*-1</f>
        <v>6730555.3270000005</v>
      </c>
      <c r="T7" s="5">
        <f>'[5]8.ОФР'!$X$18*-1</f>
        <v>6949240.477</v>
      </c>
      <c r="U7" s="5">
        <f>'[5]8.ОФР'!$N$18*-1</f>
        <v>8692628.7449999973</v>
      </c>
    </row>
    <row r="8" spans="2:21" ht="30.75" customHeight="1" x14ac:dyDescent="0.25">
      <c r="B8" s="4" t="s">
        <v>3</v>
      </c>
      <c r="C8" s="5">
        <v>1142633.7184540734</v>
      </c>
      <c r="D8" s="5">
        <v>1464476.8802426951</v>
      </c>
      <c r="E8" s="5">
        <v>1503954.2064636098</v>
      </c>
      <c r="F8" s="5">
        <v>1033536.002146543</v>
      </c>
      <c r="G8" s="5">
        <v>1010374.301206232</v>
      </c>
      <c r="H8" s="5">
        <v>1855207.9947015485</v>
      </c>
      <c r="I8" s="5">
        <v>1011558.9761008834</v>
      </c>
      <c r="J8" s="5">
        <v>883017.99205042515</v>
      </c>
      <c r="K8" s="5">
        <f>'[1]8.ОФР'!$V$24</f>
        <v>1177999.5766481422</v>
      </c>
      <c r="L8" s="5">
        <f>'[1]8.ОФР'!$X$24</f>
        <v>1609251.1455569782</v>
      </c>
      <c r="M8" s="5">
        <f>'[2]8.ОФР'!$Z$24</f>
        <v>631853.7249991612</v>
      </c>
      <c r="N8" s="5">
        <f>'[3]8.ОФР'!$U$24</f>
        <v>1013056.774999354</v>
      </c>
      <c r="O8" s="5">
        <f>'[3]8.ОФР'!$V$24</f>
        <v>1611104.5228598949</v>
      </c>
      <c r="P8" s="5">
        <f>'[3]8.ОФР'!$X$24</f>
        <v>2586962.9751663203</v>
      </c>
      <c r="Q8" s="5">
        <f>'[3]8.ОФР'!$Z$24</f>
        <v>1303318.7302783513</v>
      </c>
      <c r="R8" s="5">
        <f>'[4]8.ОФР'!$U$24</f>
        <v>1563970.5655597094</v>
      </c>
      <c r="S8" s="5">
        <f>'[4]8.ОФР'!$V$24</f>
        <v>1524757.5567948103</v>
      </c>
      <c r="T8" s="5">
        <f>'[5]8.ОФР'!$X$24</f>
        <v>2028361.3851487711</v>
      </c>
      <c r="U8" s="5">
        <f>'[5]8.ОФР'!$N$24</f>
        <v>766900.62152384385</v>
      </c>
    </row>
    <row r="9" spans="2:21" ht="30.75" customHeight="1" x14ac:dyDescent="0.25">
      <c r="B9" s="4" t="s">
        <v>20</v>
      </c>
      <c r="C9" s="5">
        <v>114781.67000000001</v>
      </c>
      <c r="D9" s="5">
        <v>130042.84699999999</v>
      </c>
      <c r="E9" s="5">
        <v>120383.90300000001</v>
      </c>
      <c r="F9" s="5">
        <v>131609.49600000001</v>
      </c>
      <c r="G9" s="5">
        <v>138216.25700000001</v>
      </c>
      <c r="H9" s="5">
        <v>135705.247</v>
      </c>
      <c r="I9" s="5">
        <v>238702.64500000002</v>
      </c>
      <c r="J9" s="5">
        <v>144948.242</v>
      </c>
      <c r="K9" s="5">
        <f>'[1]8.ОФР'!$V$31*-1</f>
        <v>155893.48958655252</v>
      </c>
      <c r="L9" s="5">
        <f>'[1]8.ОФР'!$X$31*-1</f>
        <v>144794.57803</v>
      </c>
      <c r="M9" s="5">
        <f>'[2]8.ОФР'!$Z$31*-1</f>
        <v>260082.40163344741</v>
      </c>
      <c r="N9" s="5">
        <f>'[3]8.ОФР'!$U$31*-1+'[3]8.ОФР'!$U$30*-1</f>
        <v>185598.834</v>
      </c>
      <c r="O9" s="5">
        <f>'[3]8.ОФР'!$V$31*-1+'[3]8.ОФР'!$V$30*-1</f>
        <v>172049.36726999999</v>
      </c>
      <c r="P9" s="5">
        <f>'[3]8.ОФР'!$X$31*-1+'[3]8.ОФР'!$X$30*-1</f>
        <v>155807.76886000004</v>
      </c>
      <c r="Q9" s="5">
        <f>'[3]8.ОФР'!$Z$31*-1+'[3]8.ОФР'!$Z$30*-1</f>
        <v>250908.13252999994</v>
      </c>
      <c r="R9" s="5">
        <f>'[4]8.ОФР'!$U$30*-1+'[4]8.ОФР'!$U$31*-1</f>
        <v>163608.09535000002</v>
      </c>
      <c r="S9" s="5">
        <f>'[4]8.ОФР'!$V$30*-1+'[4]8.ОФР'!$V$31*-1</f>
        <v>166591.79617000005</v>
      </c>
      <c r="T9" s="5">
        <f>'[5]8.ОФР'!$X$30*-1+'[5]8.ОФР'!$X$31*-1</f>
        <v>166427.92208000002</v>
      </c>
      <c r="U9" s="5">
        <f>'[5]8.ОФР'!$N$30*-1+'[5]8.ОФР'!$N$31*-1</f>
        <v>260195.62200000003</v>
      </c>
    </row>
    <row r="10" spans="2:21" ht="30.75" customHeight="1" x14ac:dyDescent="0.25">
      <c r="B10" s="4" t="s">
        <v>4</v>
      </c>
      <c r="C10" s="5">
        <v>-725587.02199999976</v>
      </c>
      <c r="D10" s="5">
        <v>-1554693.111</v>
      </c>
      <c r="E10" s="5">
        <v>-1280735.1670000001</v>
      </c>
      <c r="F10" s="5">
        <v>-338520.82199999993</v>
      </c>
      <c r="G10" s="5">
        <v>-771734.21100000001</v>
      </c>
      <c r="H10" s="5">
        <v>-1546661.2600000002</v>
      </c>
      <c r="I10" s="5">
        <v>-1118533.216</v>
      </c>
      <c r="J10" s="5">
        <v>-381814.99800000002</v>
      </c>
      <c r="K10" s="5">
        <f>'[1]8.ОФР'!$V$33+'[1]8.ОФР'!$V$34+'[1]8.ОФР'!$V$35+'[1]8.ОФР'!$V$36+'[1]8.ОФР'!$V$38</f>
        <v>-2115063.3023600001</v>
      </c>
      <c r="L10" s="5">
        <f>'[1]8.ОФР'!$X$33+'[1]8.ОФР'!$X$34+'[1]8.ОФР'!$X$35+'[1]8.ОФР'!$X$36+'[1]8.ОФР'!$X$38</f>
        <v>-823263.97576000006</v>
      </c>
      <c r="M10" s="5">
        <f>'[2]8.ОФР'!$Z$33+'[2]8.ОФР'!$Z$34+'[2]8.ОФР'!$Z$36+'[2]8.ОФР'!$Z$38</f>
        <v>-1218056.9077600008</v>
      </c>
      <c r="N10" s="5">
        <f>'[3]8.ОФР'!$U$33+'[3]8.ОФР'!$U$34+'[3]8.ОФР'!$U$35+'[3]8.ОФР'!$U$36+'[3]8.ОФР'!$U$38</f>
        <v>-904846.73757</v>
      </c>
      <c r="O10" s="5">
        <f>'[3]8.ОФР'!$V$33+'[3]8.ОФР'!$V$34+'[3]8.ОФР'!$V$35+'[3]8.ОФР'!$V$36+'[3]8.ОФР'!$V$38</f>
        <v>-1320967.5232099991</v>
      </c>
      <c r="P10" s="5">
        <f>'[3]8.ОФР'!$X$33+'[3]8.ОФР'!$X$34+'[3]8.ОФР'!$X$35+'[3]8.ОФР'!$X$36+'[3]8.ОФР'!$X$38</f>
        <v>-925078.46398</v>
      </c>
      <c r="Q10" s="5">
        <f>'[3]8.ОФР'!$Z$33+'[3]8.ОФР'!$Z$34+'[3]8.ОФР'!$Z$35+'[3]8.ОФР'!$Z$36+'[3]8.ОФР'!$Z$38</f>
        <v>-1963921.9341899999</v>
      </c>
      <c r="R10" s="5">
        <f>'[4]8.ОФР'!$U$33+'[4]8.ОФР'!$U$34+'[4]8.ОФР'!$U$36+'[4]8.ОФР'!$U$38</f>
        <v>-830442.70639000018</v>
      </c>
      <c r="S10" s="5">
        <f>'[4]8.ОФР'!$V$33+'[4]8.ОФР'!$V$34+'[4]8.ОФР'!$V$36+'[4]8.ОФР'!$V$38+'[4]8.ОФР'!$V$35</f>
        <v>-662250.46409999963</v>
      </c>
      <c r="T10" s="5">
        <f>'[5]8.ОФР'!$X$33+'[5]8.ОФР'!$X$34+'[5]8.ОФР'!$X$36+'[5]8.ОФР'!$X$38+'[5]8.ОФР'!$X$35</f>
        <v>-1527465.1265</v>
      </c>
      <c r="U10" s="5">
        <f>'[5]8.ОФР'!$N$33+'[5]8.ОФР'!$N$34+'[5]8.ОФР'!$N$36+'[5]8.ОФР'!$N$38+'[5]8.ОФР'!$N$35</f>
        <v>-865600.60286999983</v>
      </c>
    </row>
    <row r="11" spans="2:21" ht="30.75" customHeight="1" x14ac:dyDescent="0.25">
      <c r="B11" s="4" t="s">
        <v>5</v>
      </c>
      <c r="C11" s="5">
        <v>302265.02645407355</v>
      </c>
      <c r="D11" s="5">
        <v>-220259.0777573048</v>
      </c>
      <c r="E11" s="5">
        <v>102835.13646360984</v>
      </c>
      <c r="F11" s="5">
        <v>563405.68414654303</v>
      </c>
      <c r="G11" s="5">
        <v>100423.83320623206</v>
      </c>
      <c r="H11" s="5">
        <v>172841.48770154826</v>
      </c>
      <c r="I11" s="5">
        <v>-345676.88489911659</v>
      </c>
      <c r="J11" s="5">
        <v>356254.75205042516</v>
      </c>
      <c r="K11" s="5">
        <f>K8-K9+K10</f>
        <v>-1092957.2152984105</v>
      </c>
      <c r="L11" s="5">
        <f>L8-L9+L10</f>
        <v>641192.59176697815</v>
      </c>
      <c r="M11" s="5">
        <f>M8-M9+M10</f>
        <v>-846285.58439428697</v>
      </c>
      <c r="N11" s="5">
        <f t="shared" ref="N11:O11" si="0">N8-N9+N10</f>
        <v>-77388.796570645995</v>
      </c>
      <c r="O11" s="5">
        <f t="shared" si="0"/>
        <v>118087.63237989577</v>
      </c>
      <c r="P11" s="5">
        <f t="shared" ref="P11:Q11" si="1">P8-P9+P10</f>
        <v>1506076.7423263201</v>
      </c>
      <c r="Q11" s="5">
        <f t="shared" si="1"/>
        <v>-911511.33644164866</v>
      </c>
      <c r="R11" s="5">
        <f>R8-R9+R10</f>
        <v>569919.76381970919</v>
      </c>
      <c r="S11" s="5">
        <f>S8-S9+S10</f>
        <v>695915.29652481072</v>
      </c>
      <c r="T11" s="5">
        <f>T8-T9+T10</f>
        <v>334468.33656877116</v>
      </c>
      <c r="U11" s="5">
        <f>U8-U9+U10</f>
        <v>-358895.60334615601</v>
      </c>
    </row>
    <row r="12" spans="2:21" ht="30.75" customHeight="1" x14ac:dyDescent="0.25">
      <c r="B12" s="4" t="s">
        <v>6</v>
      </c>
      <c r="C12" s="5">
        <v>546967.00000000035</v>
      </c>
      <c r="D12" s="5">
        <v>-26847.587449429266</v>
      </c>
      <c r="E12" s="5">
        <v>-44106.268730571035</v>
      </c>
      <c r="F12" s="5">
        <v>446948.78755000001</v>
      </c>
      <c r="G12" s="5">
        <v>-69841.575230000017</v>
      </c>
      <c r="H12" s="5">
        <v>113166.99609999993</v>
      </c>
      <c r="I12" s="5">
        <v>-148854.63270999998</v>
      </c>
      <c r="J12" s="5">
        <v>469509.16198999999</v>
      </c>
      <c r="K12" s="5">
        <f>'[1]8.ОФР'!$V$45*-1</f>
        <v>-454880.50861000002</v>
      </c>
      <c r="L12" s="5">
        <f>'[1]8.ОФР'!$X$45*-1</f>
        <v>-3134.7867800000204</v>
      </c>
      <c r="M12" s="5">
        <f>'[2]8.ОФР'!$Z$45*-1</f>
        <v>57979.929640000046</v>
      </c>
      <c r="N12" s="5">
        <f>'[3]8.ОФР'!$U$45*-1</f>
        <v>-100111.38574</v>
      </c>
      <c r="O12" s="5">
        <f>'[3]8.ОФР'!$V$45*-1</f>
        <v>114489.73878000001</v>
      </c>
      <c r="P12" s="5">
        <f>'[3]8.ОФР'!$X$45*-1</f>
        <v>23760.935090000043</v>
      </c>
      <c r="Q12" s="5">
        <f>'[3]8.ОФР'!$Z$45*-1</f>
        <v>85686.577349999978</v>
      </c>
      <c r="R12" s="5">
        <f>'[4]8.ОФР'!$U$45*-1</f>
        <v>128240.09293</v>
      </c>
      <c r="S12" s="5">
        <f>'[4]8.ОФР'!$V$45*-1</f>
        <v>173572.54401999997</v>
      </c>
      <c r="T12" s="5">
        <f>'[5]8.ОФР'!$X$45*-1</f>
        <v>184637.06135000012</v>
      </c>
      <c r="U12" s="5">
        <f>'[5]8.ОФР'!$N$45*-1</f>
        <v>-16864.045215788421</v>
      </c>
    </row>
    <row r="13" spans="2:21" ht="30.75" customHeight="1" x14ac:dyDescent="0.25">
      <c r="B13" s="4" t="s">
        <v>7</v>
      </c>
      <c r="C13" s="5">
        <v>-244701.97354592677</v>
      </c>
      <c r="D13" s="5">
        <v>-193411.49030787553</v>
      </c>
      <c r="E13" s="5">
        <v>146941.40519418087</v>
      </c>
      <c r="F13" s="5">
        <v>116456.89659654303</v>
      </c>
      <c r="G13" s="5">
        <v>170265.40843623207</v>
      </c>
      <c r="H13" s="5">
        <v>59674.491601548332</v>
      </c>
      <c r="I13" s="5">
        <v>-196822.25218911661</v>
      </c>
      <c r="J13" s="5">
        <v>-113254.40993957483</v>
      </c>
      <c r="K13" s="5">
        <f>(K11-K12)</f>
        <v>-638076.70668841049</v>
      </c>
      <c r="L13" s="5">
        <f>(L11-L12)</f>
        <v>644327.37854697811</v>
      </c>
      <c r="M13" s="5">
        <f>(M11-M12)</f>
        <v>-904265.51403428707</v>
      </c>
      <c r="N13" s="5">
        <f t="shared" ref="N13:O13" si="2">(N11-N12)</f>
        <v>22722.589169354003</v>
      </c>
      <c r="O13" s="5">
        <f t="shared" si="2"/>
        <v>3597.8935998957604</v>
      </c>
      <c r="P13" s="5">
        <f t="shared" ref="P13:Q13" si="3">(P11-P12)</f>
        <v>1482315.8072363201</v>
      </c>
      <c r="Q13" s="5">
        <f t="shared" si="3"/>
        <v>-997197.91379164858</v>
      </c>
      <c r="R13" s="5">
        <f>(R11-R12)</f>
        <v>441679.6708897092</v>
      </c>
      <c r="S13" s="5">
        <f>(S11-S12)</f>
        <v>522342.75250481075</v>
      </c>
      <c r="T13" s="5">
        <f>(T11-T12)</f>
        <v>149831.27521877104</v>
      </c>
      <c r="U13" s="5">
        <f>(U11-U12)</f>
        <v>-342031.5581303676</v>
      </c>
    </row>
  </sheetData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МРСК Юга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Машнова Светлана Вячеславовна</dc:creator>
  <cp:lastModifiedBy>Машнова Светлана Вячеславовна</cp:lastModifiedBy>
  <cp:lastPrinted>2016-05-19T11:01:51Z</cp:lastPrinted>
  <dcterms:created xsi:type="dcterms:W3CDTF">2015-04-02T08:39:08Z</dcterms:created>
  <dcterms:modified xsi:type="dcterms:W3CDTF">2018-11-13T10:41:01Z</dcterms:modified>
</cp:coreProperties>
</file>